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\Documents\IACAC\IACAC FINANCIAL\2017-18\"/>
    </mc:Choice>
  </mc:AlternateContent>
  <bookViews>
    <workbookView xWindow="0" yWindow="0" windowWidth="17895" windowHeight="8160" xr2:uid="{00000000-000D-0000-FFFF-FFFF00000000}"/>
  </bookViews>
  <sheets>
    <sheet name="Master" sheetId="1" r:id="rId1"/>
    <sheet name="Details" sheetId="6" r:id="rId2"/>
  </sheets>
  <calcPr calcId="171027"/>
  <fileRecoveryPr autoRecover="0"/>
</workbook>
</file>

<file path=xl/calcChain.xml><?xml version="1.0" encoding="utf-8"?>
<calcChain xmlns="http://schemas.openxmlformats.org/spreadsheetml/2006/main">
  <c r="D58" i="1" l="1"/>
  <c r="D32" i="1"/>
  <c r="J58" i="1" l="1"/>
  <c r="C53" i="1" l="1"/>
  <c r="C24" i="1" l="1"/>
  <c r="K40" i="1" l="1"/>
  <c r="K39" i="1"/>
  <c r="K8" i="1" l="1"/>
  <c r="K7" i="1"/>
  <c r="K6" i="1"/>
  <c r="K5" i="1"/>
  <c r="D21" i="1" l="1"/>
  <c r="E21" i="1" s="1"/>
  <c r="D50" i="1"/>
  <c r="E50" i="1" s="1"/>
  <c r="C50" i="1"/>
  <c r="E40" i="1"/>
  <c r="E56" i="1" l="1"/>
  <c r="K43" i="1"/>
  <c r="E16" i="1" l="1"/>
  <c r="I32" i="1" l="1"/>
  <c r="K19" i="1" l="1"/>
  <c r="I50" i="1" l="1"/>
  <c r="I21" i="1"/>
  <c r="I10" i="1"/>
  <c r="C32" i="1"/>
  <c r="C59" i="1" s="1"/>
  <c r="K54" i="1" l="1"/>
  <c r="D35" i="1" l="1"/>
  <c r="D59" i="1" l="1"/>
  <c r="E53" i="1"/>
  <c r="K49" i="1" l="1"/>
  <c r="K45" i="1"/>
  <c r="K46" i="1"/>
  <c r="K48" i="1"/>
  <c r="K42" i="1"/>
  <c r="K41" i="1"/>
  <c r="K44" i="1"/>
  <c r="K47" i="1"/>
  <c r="K38" i="1"/>
  <c r="K31" i="1"/>
  <c r="K24" i="1"/>
  <c r="K20" i="1"/>
  <c r="K16" i="1"/>
  <c r="K15" i="1"/>
  <c r="K14" i="1"/>
  <c r="K13" i="1"/>
  <c r="K9" i="1"/>
  <c r="J10" i="1" l="1"/>
  <c r="J50" i="1"/>
  <c r="J32" i="1"/>
  <c r="J21" i="1"/>
  <c r="E57" i="1"/>
  <c r="E31" i="1"/>
  <c r="K50" i="1" l="1"/>
  <c r="J59" i="1"/>
  <c r="E30" i="1"/>
  <c r="K21" i="1"/>
  <c r="K10" i="1"/>
  <c r="K35" i="1"/>
  <c r="E35" i="1"/>
  <c r="K32" i="1" l="1"/>
  <c r="K30" i="1"/>
  <c r="E32" i="1"/>
  <c r="I59" i="1" l="1"/>
  <c r="E59" i="1"/>
  <c r="K59" i="1" l="1"/>
  <c r="C60" i="1"/>
</calcChain>
</file>

<file path=xl/sharedStrings.xml><?xml version="1.0" encoding="utf-8"?>
<sst xmlns="http://schemas.openxmlformats.org/spreadsheetml/2006/main" count="137" uniqueCount="123">
  <si>
    <t>EXPENSES</t>
  </si>
  <si>
    <t>INCOME</t>
  </si>
  <si>
    <t>Interest</t>
  </si>
  <si>
    <t>Total  Income</t>
  </si>
  <si>
    <t>EVENTS</t>
  </si>
  <si>
    <t>MEMBERSHIP</t>
  </si>
  <si>
    <t>OTHER</t>
  </si>
  <si>
    <t>Executive Committee</t>
  </si>
  <si>
    <t xml:space="preserve">   Postage</t>
  </si>
  <si>
    <t xml:space="preserve">   Insurance</t>
  </si>
  <si>
    <t xml:space="preserve">   Professional Services</t>
  </si>
  <si>
    <t xml:space="preserve">   Office Supplies</t>
  </si>
  <si>
    <t>Technology Committee</t>
  </si>
  <si>
    <t>Total Expenses</t>
  </si>
  <si>
    <t>Grants (incoming)</t>
  </si>
  <si>
    <t>Grants (outgoing) / Donations</t>
  </si>
  <si>
    <t>COMMITTEES</t>
  </si>
  <si>
    <t>OPERATIONS</t>
  </si>
  <si>
    <t>BOARD MEMBERS / LEADERSHIP</t>
  </si>
  <si>
    <t>BUDGET</t>
  </si>
  <si>
    <t>MEMBERSHIP Committee</t>
  </si>
  <si>
    <t>ACTUAL TO DATE</t>
  </si>
  <si>
    <t>OVER / UNDER</t>
  </si>
  <si>
    <t xml:space="preserve">   Misc.</t>
  </si>
  <si>
    <t xml:space="preserve">  Silent Auction</t>
  </si>
  <si>
    <t xml:space="preserve">  Registration Fees</t>
  </si>
  <si>
    <t xml:space="preserve">  Exhibitors</t>
  </si>
  <si>
    <t xml:space="preserve">   Taxes &amp; Fees</t>
  </si>
  <si>
    <t>Awards / Gifts</t>
  </si>
  <si>
    <t xml:space="preserve">  Mentor / Mentee</t>
  </si>
  <si>
    <t xml:space="preserve">Professional Dev </t>
  </si>
  <si>
    <t xml:space="preserve">  NACAC Imagine Grant / High School Couns.</t>
  </si>
  <si>
    <t xml:space="preserve">  Lilly Endowment - Busing College Fair</t>
  </si>
  <si>
    <t xml:space="preserve">  IPS - Grant for busing students to National College Fair</t>
  </si>
  <si>
    <t>Awards / gifts from all Board members</t>
  </si>
  <si>
    <t>Educational Calendar</t>
  </si>
  <si>
    <t>2 luncheons for calendar planning</t>
  </si>
  <si>
    <t xml:space="preserve">Educational Calendar Committee </t>
  </si>
  <si>
    <t>Finance Committee</t>
  </si>
  <si>
    <t>Government Relations Committee</t>
  </si>
  <si>
    <t>Inclusion, Access, Success Committee</t>
  </si>
  <si>
    <t>Professional Development - Mentor / Mentee</t>
  </si>
  <si>
    <t>Promotional items / events to promote Mentor program</t>
  </si>
  <si>
    <t>Northside College Fair</t>
  </si>
  <si>
    <t>Income and Expenses based on 2014-15 event</t>
  </si>
  <si>
    <t>Professional Development - Summer Institute</t>
  </si>
  <si>
    <t>Income and Expenses based on historical information</t>
  </si>
  <si>
    <t>Professional Development - Fall event</t>
  </si>
  <si>
    <t>Possible new event targeting high school counselors to take place coincident with a Board meeting or one of the college fairs.</t>
  </si>
  <si>
    <t>NACAC Conference</t>
  </si>
  <si>
    <t>Membership reception at NACAC Conference</t>
  </si>
  <si>
    <t>Board meetings including one at the NACAC Conference</t>
  </si>
  <si>
    <t>Membership</t>
  </si>
  <si>
    <t>Income and Expenses based on historical information.  Labor for preparation of membership invoices donated by University of Indianapolis.</t>
  </si>
  <si>
    <t>Line</t>
  </si>
  <si>
    <t>EA Compensation</t>
  </si>
  <si>
    <t>Postage</t>
  </si>
  <si>
    <t>Based on historical information</t>
  </si>
  <si>
    <t>Insurance</t>
  </si>
  <si>
    <t>NACAC Expenses</t>
  </si>
  <si>
    <t>EA NACAC membership</t>
  </si>
  <si>
    <t>EA Spring Congress Expenses</t>
  </si>
  <si>
    <t>EA mileage, parking, etc.</t>
  </si>
  <si>
    <t>Professional Services</t>
  </si>
  <si>
    <t>CPA - tax preparation</t>
  </si>
  <si>
    <t>Office Supplies</t>
  </si>
  <si>
    <t>Taxes, Fees</t>
  </si>
  <si>
    <t>State Business Entity Report filing</t>
  </si>
  <si>
    <t>Misc.</t>
  </si>
  <si>
    <t>Unexpected administrative expenses</t>
  </si>
  <si>
    <t>Imagine Grant</t>
  </si>
  <si>
    <t xml:space="preserve">Lilly Grant </t>
  </si>
  <si>
    <t>Awarded several years in a row to transport students to National College Fair in September.</t>
  </si>
  <si>
    <t>Interest on Chase Savings Account</t>
  </si>
  <si>
    <t>NACAC Transfer Initiatives</t>
  </si>
  <si>
    <t xml:space="preserve">  Imagine Grant / High School Couns.</t>
  </si>
  <si>
    <t>Compensation reflects 2.5% increase</t>
  </si>
  <si>
    <t>North Side College Fair 2017</t>
  </si>
  <si>
    <t xml:space="preserve">  Sponsors incl. Premium Memberships</t>
  </si>
  <si>
    <t xml:space="preserve">Inclusion, Access, Success Committee - Campodonico family </t>
  </si>
  <si>
    <t>Inclusion, Access, Success Committee (includes Campodonico Award)</t>
  </si>
  <si>
    <t>High School Counselor Sponsorship Fund - from Premium Memberships</t>
  </si>
  <si>
    <t>NACAC Conferences &amp; Delegates</t>
  </si>
  <si>
    <t xml:space="preserve">  LDI - President, Past Pres, Pres Elect</t>
  </si>
  <si>
    <t>LDI</t>
  </si>
  <si>
    <t xml:space="preserve">  Winter Leadership Conf - Pres, Pres-Elect</t>
  </si>
  <si>
    <t xml:space="preserve">Govt. Rels. Com. - incl travel to DC </t>
  </si>
  <si>
    <t>NACAC Columbus</t>
  </si>
  <si>
    <t>All expenses for all leadership to attend</t>
  </si>
  <si>
    <t>All expenses for President, Past-President, and President-Elect to attend</t>
  </si>
  <si>
    <t>Winter Leadership Conference</t>
  </si>
  <si>
    <t>All expenses for President and President-Elect to attend</t>
  </si>
  <si>
    <t>Communications Committee</t>
  </si>
  <si>
    <t>Meeting for Indiana Education Committee (State legislators); travel to Hill Day in Washington DC</t>
  </si>
  <si>
    <t>$300 speaker IAS workshp at Congress; $200 IAS committee meetings; $250 Campodonico Award</t>
  </si>
  <si>
    <t xml:space="preserve">Monthly website maintenance fees </t>
  </si>
  <si>
    <t>Congress</t>
  </si>
  <si>
    <t>Income and Expenses based on 2015-16 event and existing contract with Westin</t>
  </si>
  <si>
    <t>Liability Insurance, D&amp;O Liability Insurance</t>
  </si>
  <si>
    <t xml:space="preserve">   Cell Phone</t>
  </si>
  <si>
    <t xml:space="preserve">   Exec Assistant Compensation</t>
  </si>
  <si>
    <t xml:space="preserve">Cell Phone </t>
  </si>
  <si>
    <t>Monthly cost</t>
  </si>
  <si>
    <t>High School Counselor Sponsorship Fund</t>
  </si>
  <si>
    <t>Ongoing fund to pay for counselors to attend Congress and Summer Institute.  Income from Premium Memberships</t>
  </si>
  <si>
    <t xml:space="preserve">   EA Additional Compensation</t>
  </si>
  <si>
    <t xml:space="preserve"> Administrative Fee - Prem. Mmbrshps.</t>
  </si>
  <si>
    <t xml:space="preserve">   EA Congress Expenses</t>
  </si>
  <si>
    <t xml:space="preserve">   EA NACAC Membership</t>
  </si>
  <si>
    <t xml:space="preserve">   EA Self-Empl.Tax Reimb.7.65% of base</t>
  </si>
  <si>
    <t xml:space="preserve">  College Fair Socials</t>
  </si>
  <si>
    <t>Congress / Spring 2018</t>
  </si>
  <si>
    <t>North Side College Fair 2018, incl. Premium Memberships</t>
  </si>
  <si>
    <t>Professional Dvlpt-Summer Inst. 2017</t>
  </si>
  <si>
    <t xml:space="preserve">  NACAC Boston 2017</t>
  </si>
  <si>
    <t>Professional Dvlpt-Summer Inst.2017</t>
  </si>
  <si>
    <t xml:space="preserve">  Sponsored HS Counselors</t>
  </si>
  <si>
    <t xml:space="preserve">  Treasurer's Training (bi-annual)</t>
  </si>
  <si>
    <t>Transitions for Homeless Youth</t>
  </si>
  <si>
    <t xml:space="preserve">  Sponsors  </t>
  </si>
  <si>
    <t>Checking Account Balance as of 1-31-18</t>
  </si>
  <si>
    <t>Savings Account Balance as of 1-31-18</t>
  </si>
  <si>
    <t>PayPal Balance as of 1-31-18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</si>
</sst>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0" xfId="0" applyFont="1" applyFill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164" fontId="3" fillId="2" borderId="0" xfId="0" applyNumberFormat="1" applyFont="1" applyFill="1" applyBorder="1"/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0" fontId="5" fillId="2" borderId="1" xfId="0" applyFont="1" applyFill="1" applyBorder="1"/>
    <xf numFmtId="0" fontId="3" fillId="2" borderId="1" xfId="0" applyFont="1" applyFill="1" applyBorder="1"/>
    <xf numFmtId="164" fontId="7" fillId="2" borderId="1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7" fillId="2" borderId="0" xfId="0" applyNumberFormat="1" applyFont="1" applyFill="1" applyAlignment="1">
      <alignment horizontal="right"/>
    </xf>
    <xf numFmtId="165" fontId="7" fillId="2" borderId="1" xfId="0" applyNumberFormat="1" applyFont="1" applyFill="1" applyBorder="1"/>
    <xf numFmtId="0" fontId="6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164" fontId="8" fillId="2" borderId="0" xfId="0" applyNumberFormat="1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/>
    <xf numFmtId="0" fontId="3" fillId="2" borderId="0" xfId="0" applyFont="1" applyFill="1"/>
    <xf numFmtId="164" fontId="5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2" borderId="1" xfId="0" applyFont="1" applyFill="1" applyBorder="1"/>
    <xf numFmtId="164" fontId="7" fillId="2" borderId="1" xfId="0" applyNumberFormat="1" applyFont="1" applyFill="1" applyBorder="1"/>
    <xf numFmtId="164" fontId="3" fillId="2" borderId="0" xfId="0" applyNumberFormat="1" applyFont="1" applyFill="1"/>
    <xf numFmtId="164" fontId="2" fillId="2" borderId="1" xfId="0" applyNumberFormat="1" applyFont="1" applyFill="1" applyBorder="1"/>
    <xf numFmtId="164" fontId="3" fillId="2" borderId="2" xfId="0" applyNumberFormat="1" applyFont="1" applyFill="1" applyBorder="1"/>
    <xf numFmtId="165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2" borderId="1" xfId="0" applyFont="1" applyFill="1" applyBorder="1"/>
    <xf numFmtId="164" fontId="1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0" fillId="2" borderId="0" xfId="0" applyFont="1" applyFill="1"/>
    <xf numFmtId="164" fontId="10" fillId="2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164" fontId="0" fillId="2" borderId="0" xfId="0" applyNumberFormat="1" applyFill="1"/>
    <xf numFmtId="164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2" fillId="0" borderId="0" xfId="0" applyFont="1"/>
    <xf numFmtId="164" fontId="8" fillId="2" borderId="1" xfId="0" applyNumberFormat="1" applyFont="1" applyFill="1" applyBorder="1"/>
    <xf numFmtId="164" fontId="8" fillId="2" borderId="0" xfId="0" applyNumberFormat="1" applyFont="1" applyFill="1"/>
    <xf numFmtId="165" fontId="2" fillId="2" borderId="0" xfId="0" applyNumberFormat="1" applyFont="1" applyFill="1"/>
    <xf numFmtId="165" fontId="0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topLeftCell="A46" workbookViewId="0">
      <selection activeCell="G64" sqref="G64"/>
    </sheetView>
  </sheetViews>
  <sheetFormatPr defaultRowHeight="15" x14ac:dyDescent="0.25"/>
  <cols>
    <col min="1" max="1" width="30.7109375" style="21" customWidth="1"/>
    <col min="2" max="2" width="6.5703125" style="21" bestFit="1" customWidth="1"/>
    <col min="3" max="3" width="8.5703125" style="22" bestFit="1" customWidth="1"/>
    <col min="4" max="4" width="10.140625" style="11" bestFit="1" customWidth="1"/>
    <col min="5" max="5" width="9.28515625" style="23" bestFit="1" customWidth="1"/>
    <col min="6" max="6" width="4.7109375" style="21" customWidth="1"/>
    <col min="7" max="7" width="30.140625" style="21" bestFit="1" customWidth="1"/>
    <col min="8" max="8" width="8.7109375" style="47" bestFit="1" customWidth="1"/>
    <col min="9" max="9" width="8.5703125" style="22" bestFit="1" customWidth="1"/>
    <col min="10" max="10" width="10.140625" style="16" bestFit="1" customWidth="1"/>
    <col min="11" max="11" width="9.28515625" style="24" bestFit="1" customWidth="1"/>
    <col min="12" max="12" width="8.85546875" bestFit="1" customWidth="1"/>
  </cols>
  <sheetData>
    <row r="1" spans="1:11" ht="15.75" x14ac:dyDescent="0.25">
      <c r="A1" s="20" t="s">
        <v>1</v>
      </c>
      <c r="G1" s="20" t="s">
        <v>0</v>
      </c>
    </row>
    <row r="2" spans="1:11" ht="24.75" x14ac:dyDescent="0.25">
      <c r="A2" s="25"/>
      <c r="B2" s="26"/>
      <c r="C2" s="27" t="s">
        <v>19</v>
      </c>
      <c r="D2" s="12" t="s">
        <v>21</v>
      </c>
      <c r="E2" s="28" t="s">
        <v>22</v>
      </c>
      <c r="F2" s="26"/>
      <c r="G2" s="25"/>
      <c r="H2" s="32"/>
      <c r="I2" s="27" t="s">
        <v>19</v>
      </c>
      <c r="J2" s="12" t="s">
        <v>21</v>
      </c>
      <c r="K2" s="29" t="s">
        <v>22</v>
      </c>
    </row>
    <row r="3" spans="1:11" x14ac:dyDescent="0.25">
      <c r="A3" s="5"/>
      <c r="B3" s="1"/>
      <c r="C3" s="4"/>
      <c r="D3" s="13"/>
      <c r="E3" s="6"/>
      <c r="F3" s="26"/>
      <c r="G3" s="8" t="s">
        <v>18</v>
      </c>
      <c r="H3" s="2"/>
      <c r="I3" s="2"/>
      <c r="J3" s="15"/>
      <c r="K3" s="30"/>
    </row>
    <row r="4" spans="1:11" x14ac:dyDescent="0.25">
      <c r="A4" s="1"/>
      <c r="B4" s="1"/>
      <c r="C4" s="4"/>
      <c r="D4" s="13"/>
      <c r="E4" s="6"/>
      <c r="F4" s="26"/>
      <c r="G4" s="9" t="s">
        <v>82</v>
      </c>
      <c r="H4" s="2"/>
      <c r="I4" s="2"/>
      <c r="J4" s="17"/>
      <c r="K4" s="31"/>
    </row>
    <row r="5" spans="1:11" x14ac:dyDescent="0.25">
      <c r="A5" s="1"/>
      <c r="B5" s="1"/>
      <c r="C5" s="4"/>
      <c r="D5" s="13"/>
      <c r="E5" s="6"/>
      <c r="F5" s="26"/>
      <c r="G5" s="9" t="s">
        <v>83</v>
      </c>
      <c r="H5" s="2">
        <v>2100</v>
      </c>
      <c r="I5" s="2"/>
      <c r="J5" s="17">
        <v>2417.08</v>
      </c>
      <c r="K5" s="31">
        <f t="shared" ref="K5:K9" si="0">SUM(J5-H5)</f>
        <v>317.07999999999993</v>
      </c>
    </row>
    <row r="6" spans="1:11" x14ac:dyDescent="0.25">
      <c r="A6" s="1"/>
      <c r="B6" s="1"/>
      <c r="C6" s="4"/>
      <c r="D6" s="13"/>
      <c r="E6" s="6"/>
      <c r="F6" s="26"/>
      <c r="G6" s="37" t="s">
        <v>117</v>
      </c>
      <c r="H6" s="32">
        <v>0</v>
      </c>
      <c r="I6" s="2"/>
      <c r="J6" s="17"/>
      <c r="K6" s="31">
        <f t="shared" si="0"/>
        <v>0</v>
      </c>
    </row>
    <row r="7" spans="1:11" x14ac:dyDescent="0.25">
      <c r="A7" s="1"/>
      <c r="B7" s="1"/>
      <c r="C7" s="4"/>
      <c r="D7" s="13"/>
      <c r="E7" s="6"/>
      <c r="F7" s="26"/>
      <c r="G7" s="9" t="s">
        <v>114</v>
      </c>
      <c r="H7" s="2">
        <v>21000</v>
      </c>
      <c r="I7" s="2"/>
      <c r="J7" s="17">
        <v>17964.150000000001</v>
      </c>
      <c r="K7" s="31">
        <f t="shared" si="0"/>
        <v>-3035.8499999999985</v>
      </c>
    </row>
    <row r="8" spans="1:11" ht="24.75" x14ac:dyDescent="0.25">
      <c r="A8" s="1"/>
      <c r="B8" s="1"/>
      <c r="C8" s="4"/>
      <c r="D8" s="13"/>
      <c r="E8" s="6"/>
      <c r="F8" s="26"/>
      <c r="G8" s="38" t="s">
        <v>85</v>
      </c>
      <c r="H8" s="2">
        <v>2100</v>
      </c>
      <c r="I8" s="2"/>
      <c r="J8" s="17"/>
      <c r="K8" s="31">
        <f t="shared" si="0"/>
        <v>-2100</v>
      </c>
    </row>
    <row r="9" spans="1:11" x14ac:dyDescent="0.25">
      <c r="A9" s="1"/>
      <c r="B9" s="1"/>
      <c r="C9" s="4"/>
      <c r="D9" s="13"/>
      <c r="E9" s="6"/>
      <c r="F9" s="26"/>
      <c r="G9" s="9" t="s">
        <v>28</v>
      </c>
      <c r="H9" s="2">
        <v>500</v>
      </c>
      <c r="I9" s="2"/>
      <c r="J9" s="17"/>
      <c r="K9" s="31">
        <f t="shared" si="0"/>
        <v>-500</v>
      </c>
    </row>
    <row r="10" spans="1:11" x14ac:dyDescent="0.25">
      <c r="A10" s="1"/>
      <c r="B10" s="1"/>
      <c r="C10" s="4"/>
      <c r="D10" s="13"/>
      <c r="E10" s="6"/>
      <c r="F10" s="26"/>
      <c r="G10" s="9"/>
      <c r="H10" s="2"/>
      <c r="I10" s="2">
        <f>SUM(H4:H9)</f>
        <v>25700</v>
      </c>
      <c r="J10" s="17">
        <f>SUM(J4:J9)</f>
        <v>20381.230000000003</v>
      </c>
      <c r="K10" s="31">
        <f>SUM(J10-I10)</f>
        <v>-5318.7699999999968</v>
      </c>
    </row>
    <row r="11" spans="1:11" ht="5.0999999999999996" customHeight="1" x14ac:dyDescent="0.25">
      <c r="A11" s="1"/>
      <c r="B11" s="1"/>
      <c r="C11" s="4"/>
      <c r="D11" s="13"/>
      <c r="E11" s="7"/>
      <c r="F11" s="26"/>
      <c r="G11" s="26"/>
      <c r="H11" s="32"/>
      <c r="I11" s="32"/>
      <c r="J11" s="18"/>
    </row>
    <row r="12" spans="1:11" x14ac:dyDescent="0.25">
      <c r="A12" s="8" t="s">
        <v>16</v>
      </c>
      <c r="B12" s="2"/>
      <c r="C12" s="2"/>
      <c r="D12" s="15"/>
      <c r="E12" s="10"/>
      <c r="F12" s="26"/>
      <c r="G12" s="8" t="s">
        <v>16</v>
      </c>
      <c r="H12" s="2"/>
      <c r="I12" s="2"/>
      <c r="J12" s="17"/>
      <c r="K12" s="30"/>
    </row>
    <row r="13" spans="1:11" x14ac:dyDescent="0.25">
      <c r="A13" s="9"/>
      <c r="B13" s="2"/>
      <c r="C13" s="2"/>
      <c r="D13" s="15"/>
      <c r="E13" s="10"/>
      <c r="F13" s="26"/>
      <c r="G13" s="9" t="s">
        <v>37</v>
      </c>
      <c r="H13" s="2"/>
      <c r="I13" s="2">
        <v>150</v>
      </c>
      <c r="J13" s="17"/>
      <c r="K13" s="31">
        <f t="shared" ref="K13:K16" si="1">SUM(J13-H13)</f>
        <v>0</v>
      </c>
    </row>
    <row r="14" spans="1:11" x14ac:dyDescent="0.25">
      <c r="A14" s="9"/>
      <c r="B14" s="2"/>
      <c r="C14" s="2"/>
      <c r="D14" s="15"/>
      <c r="E14" s="10"/>
      <c r="F14" s="26"/>
      <c r="G14" s="9" t="s">
        <v>7</v>
      </c>
      <c r="H14" s="2"/>
      <c r="I14" s="22">
        <v>650</v>
      </c>
      <c r="J14" s="19">
        <v>351.28</v>
      </c>
      <c r="K14" s="31">
        <f t="shared" si="1"/>
        <v>351.28</v>
      </c>
    </row>
    <row r="15" spans="1:11" x14ac:dyDescent="0.25">
      <c r="A15" s="9"/>
      <c r="B15" s="2"/>
      <c r="C15" s="2"/>
      <c r="D15" s="15"/>
      <c r="E15" s="10"/>
      <c r="F15" s="26"/>
      <c r="G15" s="9" t="s">
        <v>86</v>
      </c>
      <c r="H15" s="2"/>
      <c r="I15" s="2">
        <v>1100</v>
      </c>
      <c r="J15" s="17"/>
      <c r="K15" s="31">
        <f t="shared" si="1"/>
        <v>0</v>
      </c>
    </row>
    <row r="16" spans="1:11" ht="30" customHeight="1" x14ac:dyDescent="0.25">
      <c r="A16" s="38" t="s">
        <v>79</v>
      </c>
      <c r="B16" s="2"/>
      <c r="C16" s="2">
        <v>250</v>
      </c>
      <c r="D16" s="15"/>
      <c r="E16" s="10">
        <f>SUM(D16-B16)</f>
        <v>0</v>
      </c>
      <c r="F16" s="26"/>
      <c r="G16" s="38" t="s">
        <v>80</v>
      </c>
      <c r="H16" s="2"/>
      <c r="I16" s="2">
        <v>2000</v>
      </c>
      <c r="J16" s="17">
        <v>2373.4</v>
      </c>
      <c r="K16" s="31">
        <f t="shared" si="1"/>
        <v>2373.4</v>
      </c>
    </row>
    <row r="17" spans="1:11" x14ac:dyDescent="0.25">
      <c r="A17" s="9" t="s">
        <v>118</v>
      </c>
      <c r="B17" s="2"/>
      <c r="C17" s="2"/>
      <c r="D17" s="15"/>
      <c r="E17" s="10"/>
      <c r="F17" s="26"/>
      <c r="G17" s="9" t="s">
        <v>30</v>
      </c>
      <c r="H17" s="2"/>
      <c r="I17" s="2"/>
      <c r="J17" s="17"/>
      <c r="K17" s="31"/>
    </row>
    <row r="18" spans="1:11" x14ac:dyDescent="0.25">
      <c r="A18" s="9" t="s">
        <v>25</v>
      </c>
      <c r="B18" s="2"/>
      <c r="C18" s="2"/>
      <c r="D18" s="15">
        <v>3217.85</v>
      </c>
      <c r="E18" s="10"/>
      <c r="F18" s="26"/>
      <c r="G18" s="37" t="s">
        <v>110</v>
      </c>
      <c r="H18" s="48"/>
      <c r="I18" s="33">
        <v>500</v>
      </c>
      <c r="J18" s="49"/>
      <c r="K18" s="30"/>
    </row>
    <row r="19" spans="1:11" x14ac:dyDescent="0.25">
      <c r="A19" s="9" t="s">
        <v>119</v>
      </c>
      <c r="B19" s="2"/>
      <c r="C19" s="2"/>
      <c r="D19" s="15">
        <v>1893</v>
      </c>
      <c r="E19" s="10"/>
      <c r="F19" s="26"/>
      <c r="G19" s="9" t="s">
        <v>29</v>
      </c>
      <c r="H19" s="2"/>
      <c r="I19" s="2">
        <v>150</v>
      </c>
      <c r="J19" s="17"/>
      <c r="K19" s="31">
        <f>SUM(J19-H19)</f>
        <v>0</v>
      </c>
    </row>
    <row r="20" spans="1:11" x14ac:dyDescent="0.25">
      <c r="A20" s="9"/>
      <c r="B20" s="2"/>
      <c r="C20" s="2"/>
      <c r="D20" s="15"/>
      <c r="E20" s="10"/>
      <c r="F20" s="26"/>
      <c r="G20" s="9" t="s">
        <v>12</v>
      </c>
      <c r="H20" s="2"/>
      <c r="I20" s="51">
        <v>1800</v>
      </c>
      <c r="J20" s="19">
        <v>1045.97</v>
      </c>
      <c r="K20" s="31">
        <f t="shared" ref="K20" si="2">SUM(J20-H20)</f>
        <v>1045.97</v>
      </c>
    </row>
    <row r="21" spans="1:11" x14ac:dyDescent="0.25">
      <c r="A21" s="9"/>
      <c r="B21" s="2"/>
      <c r="C21" s="2"/>
      <c r="D21" s="15">
        <f>SUM(D16:D20)</f>
        <v>5110.8500000000004</v>
      </c>
      <c r="E21" s="10">
        <f>SUM(D21-B21)</f>
        <v>5110.8500000000004</v>
      </c>
      <c r="F21" s="26"/>
      <c r="G21" s="9"/>
      <c r="H21" s="2"/>
      <c r="I21" s="2">
        <f>SUM(H13:H20)</f>
        <v>0</v>
      </c>
      <c r="J21" s="17">
        <f>SUM(J13:J20)</f>
        <v>3770.6500000000005</v>
      </c>
      <c r="K21" s="31">
        <f>SUM(J21-I21)</f>
        <v>3770.6500000000005</v>
      </c>
    </row>
    <row r="22" spans="1:11" ht="5.0999999999999996" customHeight="1" x14ac:dyDescent="0.25">
      <c r="A22" s="1"/>
      <c r="B22" s="4"/>
      <c r="C22" s="4"/>
      <c r="D22" s="14"/>
      <c r="E22" s="7"/>
      <c r="F22" s="26"/>
      <c r="G22" s="1"/>
      <c r="H22" s="4"/>
      <c r="I22" s="32"/>
      <c r="J22" s="18"/>
    </row>
    <row r="23" spans="1:11" x14ac:dyDescent="0.25">
      <c r="A23" s="8" t="s">
        <v>4</v>
      </c>
      <c r="B23" s="9"/>
      <c r="C23" s="2"/>
      <c r="D23" s="15"/>
      <c r="E23" s="10"/>
      <c r="F23" s="26"/>
      <c r="G23" s="8" t="s">
        <v>4</v>
      </c>
      <c r="H23" s="2"/>
      <c r="I23" s="2"/>
      <c r="J23" s="17"/>
      <c r="K23" s="30"/>
    </row>
    <row r="24" spans="1:11" x14ac:dyDescent="0.25">
      <c r="A24" s="9" t="s">
        <v>111</v>
      </c>
      <c r="B24" s="2"/>
      <c r="C24" s="2">
        <f>SUM(B25:B29)</f>
        <v>73400</v>
      </c>
      <c r="D24" s="15"/>
      <c r="E24" s="10"/>
      <c r="F24" s="26"/>
      <c r="G24" s="9" t="s">
        <v>111</v>
      </c>
      <c r="H24" s="2">
        <v>82000</v>
      </c>
      <c r="I24" s="2"/>
      <c r="J24" s="17">
        <v>3517.57</v>
      </c>
      <c r="K24" s="31">
        <f>SUM(J24-H24)</f>
        <v>-78482.429999999993</v>
      </c>
    </row>
    <row r="25" spans="1:11" x14ac:dyDescent="0.25">
      <c r="A25" s="9" t="s">
        <v>25</v>
      </c>
      <c r="B25" s="2">
        <v>44100</v>
      </c>
      <c r="C25" s="2"/>
      <c r="D25" s="15">
        <v>17242.14</v>
      </c>
      <c r="E25" s="10"/>
      <c r="F25" s="26"/>
      <c r="G25" s="37"/>
      <c r="H25" s="2"/>
      <c r="I25" s="2"/>
      <c r="J25" s="17"/>
      <c r="K25" s="31"/>
    </row>
    <row r="26" spans="1:11" x14ac:dyDescent="0.25">
      <c r="A26" s="9" t="s">
        <v>116</v>
      </c>
      <c r="B26" s="2">
        <v>2300</v>
      </c>
      <c r="C26" s="2"/>
      <c r="D26" s="15"/>
      <c r="E26" s="10"/>
      <c r="F26" s="26"/>
      <c r="G26" s="37"/>
      <c r="H26" s="2"/>
      <c r="I26" s="2"/>
      <c r="J26" s="17"/>
      <c r="K26" s="31"/>
    </row>
    <row r="27" spans="1:11" x14ac:dyDescent="0.25">
      <c r="A27" s="9" t="s">
        <v>26</v>
      </c>
      <c r="B27" s="2">
        <v>4000</v>
      </c>
      <c r="C27" s="2"/>
      <c r="D27" s="15">
        <v>824.74</v>
      </c>
      <c r="E27" s="10"/>
      <c r="F27" s="26"/>
      <c r="G27" s="9"/>
      <c r="H27" s="2"/>
      <c r="I27" s="2"/>
      <c r="J27" s="17"/>
      <c r="K27" s="31"/>
    </row>
    <row r="28" spans="1:11" x14ac:dyDescent="0.25">
      <c r="A28" s="9" t="s">
        <v>78</v>
      </c>
      <c r="B28" s="2">
        <v>22000</v>
      </c>
      <c r="C28" s="2"/>
      <c r="D28" s="15">
        <v>17500</v>
      </c>
      <c r="E28" s="10"/>
      <c r="F28" s="26"/>
      <c r="G28" s="9"/>
      <c r="H28" s="2"/>
      <c r="I28" s="2"/>
      <c r="J28" s="17"/>
      <c r="K28" s="31"/>
    </row>
    <row r="29" spans="1:11" x14ac:dyDescent="0.25">
      <c r="A29" s="9" t="s">
        <v>24</v>
      </c>
      <c r="B29" s="2">
        <v>1000</v>
      </c>
      <c r="C29" s="2"/>
      <c r="D29" s="15"/>
      <c r="E29" s="10"/>
      <c r="F29" s="26"/>
      <c r="G29" s="9"/>
      <c r="H29" s="2"/>
      <c r="I29" s="2"/>
      <c r="J29" s="17"/>
      <c r="K29" s="31"/>
    </row>
    <row r="30" spans="1:11" ht="24.75" x14ac:dyDescent="0.25">
      <c r="A30" s="38" t="s">
        <v>112</v>
      </c>
      <c r="B30" s="2"/>
      <c r="C30" s="2">
        <v>17500</v>
      </c>
      <c r="D30" s="15">
        <v>9999.75</v>
      </c>
      <c r="E30" s="10">
        <f>SUM(D30-B30)</f>
        <v>9999.75</v>
      </c>
      <c r="F30" s="26"/>
      <c r="G30" s="9" t="s">
        <v>77</v>
      </c>
      <c r="H30" s="2">
        <v>9500</v>
      </c>
      <c r="I30" s="2"/>
      <c r="J30" s="17">
        <v>825</v>
      </c>
      <c r="K30" s="31">
        <f t="shared" ref="K30:K31" si="3">SUM(J30-H30)</f>
        <v>-8675</v>
      </c>
    </row>
    <row r="31" spans="1:11" x14ac:dyDescent="0.25">
      <c r="A31" s="9" t="s">
        <v>113</v>
      </c>
      <c r="B31" s="2"/>
      <c r="C31" s="2">
        <v>4000</v>
      </c>
      <c r="D31" s="15">
        <v>5376.89</v>
      </c>
      <c r="E31" s="10">
        <f>SUM(D31-B31)</f>
        <v>5376.89</v>
      </c>
      <c r="F31" s="26"/>
      <c r="G31" s="9" t="s">
        <v>115</v>
      </c>
      <c r="H31" s="2">
        <v>4000</v>
      </c>
      <c r="I31" s="33"/>
      <c r="J31" s="19">
        <v>3058.42</v>
      </c>
      <c r="K31" s="31">
        <f t="shared" si="3"/>
        <v>-941.57999999999993</v>
      </c>
    </row>
    <row r="32" spans="1:11" x14ac:dyDescent="0.25">
      <c r="A32" s="9"/>
      <c r="B32" s="2"/>
      <c r="C32" s="2">
        <f>SUM(C24:C31)</f>
        <v>94900</v>
      </c>
      <c r="D32" s="15">
        <f>SUM(D23:D31)</f>
        <v>50943.520000000004</v>
      </c>
      <c r="E32" s="10">
        <f>SUM(D32-C32)</f>
        <v>-43956.479999999996</v>
      </c>
      <c r="F32" s="26"/>
      <c r="G32" s="9"/>
      <c r="H32" s="2"/>
      <c r="I32" s="34">
        <f>SUM(H24:H32)</f>
        <v>95500</v>
      </c>
      <c r="J32" s="35">
        <f>SUM(J24:J31)</f>
        <v>7400.99</v>
      </c>
      <c r="K32" s="36">
        <f>SUM(J32-I32)</f>
        <v>-88099.01</v>
      </c>
    </row>
    <row r="33" spans="1:11" x14ac:dyDescent="0.25">
      <c r="A33" s="1"/>
      <c r="B33" s="4"/>
      <c r="C33" s="4"/>
      <c r="D33" s="13"/>
      <c r="E33" s="6"/>
      <c r="F33" s="26"/>
      <c r="G33" s="1"/>
      <c r="H33" s="4"/>
    </row>
    <row r="34" spans="1:11" x14ac:dyDescent="0.25">
      <c r="A34" s="8" t="s">
        <v>5</v>
      </c>
      <c r="B34" s="2"/>
      <c r="C34" s="2">
        <v>35000</v>
      </c>
      <c r="D34" s="15">
        <v>19068.21</v>
      </c>
      <c r="E34" s="10"/>
      <c r="F34" s="26"/>
      <c r="G34" s="8" t="s">
        <v>20</v>
      </c>
      <c r="H34" s="2"/>
      <c r="I34" s="2"/>
      <c r="J34" s="17"/>
      <c r="K34" s="31"/>
    </row>
    <row r="35" spans="1:11" x14ac:dyDescent="0.25">
      <c r="A35" s="8"/>
      <c r="B35" s="2"/>
      <c r="C35" s="2"/>
      <c r="D35" s="15">
        <f>SUM(D34)</f>
        <v>19068.21</v>
      </c>
      <c r="E35" s="10">
        <f>SUM(D35-C35)</f>
        <v>19068.21</v>
      </c>
      <c r="F35" s="26"/>
      <c r="G35" s="9"/>
      <c r="H35" s="2"/>
      <c r="I35" s="2">
        <v>1000</v>
      </c>
      <c r="J35" s="17">
        <v>314.68</v>
      </c>
      <c r="K35" s="31">
        <f>SUM(J35-I35)</f>
        <v>-685.31999999999994</v>
      </c>
    </row>
    <row r="36" spans="1:11" ht="5.0999999999999996" customHeight="1" x14ac:dyDescent="0.25">
      <c r="A36" s="1"/>
      <c r="B36" s="4"/>
      <c r="C36" s="4"/>
      <c r="D36" s="14"/>
      <c r="E36" s="7"/>
      <c r="F36" s="26"/>
      <c r="G36" s="1"/>
      <c r="H36" s="4"/>
      <c r="I36" s="32"/>
      <c r="J36" s="18"/>
    </row>
    <row r="37" spans="1:11" x14ac:dyDescent="0.25">
      <c r="A37" s="8" t="s">
        <v>17</v>
      </c>
      <c r="B37" s="2"/>
      <c r="C37" s="2"/>
      <c r="D37" s="15"/>
      <c r="E37" s="10"/>
      <c r="F37" s="26"/>
      <c r="G37" s="8" t="s">
        <v>17</v>
      </c>
      <c r="H37" s="2"/>
      <c r="I37" s="2"/>
      <c r="J37" s="17"/>
      <c r="K37" s="30"/>
    </row>
    <row r="38" spans="1:11" x14ac:dyDescent="0.25">
      <c r="A38" s="9"/>
      <c r="B38" s="2"/>
      <c r="C38" s="2"/>
      <c r="D38" s="15"/>
      <c r="E38" s="10"/>
      <c r="F38" s="26"/>
      <c r="G38" s="30" t="s">
        <v>100</v>
      </c>
      <c r="H38" s="2">
        <v>20500</v>
      </c>
      <c r="I38" s="33"/>
      <c r="J38" s="19">
        <v>11958.31</v>
      </c>
      <c r="K38" s="31">
        <f t="shared" ref="K38:K48" si="4">SUM(J38-H38)</f>
        <v>-8541.69</v>
      </c>
    </row>
    <row r="39" spans="1:11" x14ac:dyDescent="0.25">
      <c r="A39" s="9"/>
      <c r="B39" s="2"/>
      <c r="C39" s="2"/>
      <c r="D39" s="15"/>
      <c r="E39" s="10"/>
      <c r="F39" s="26"/>
      <c r="G39" s="30" t="s">
        <v>109</v>
      </c>
      <c r="H39" s="2">
        <v>1568</v>
      </c>
      <c r="I39" s="33"/>
      <c r="J39" s="19"/>
      <c r="K39" s="31">
        <f t="shared" ref="K39:K47" si="5">SUM(J39-H39)</f>
        <v>-1568</v>
      </c>
    </row>
    <row r="40" spans="1:11" x14ac:dyDescent="0.25">
      <c r="A40" s="9" t="s">
        <v>106</v>
      </c>
      <c r="B40" s="2"/>
      <c r="C40" s="2">
        <v>2000</v>
      </c>
      <c r="D40" s="15">
        <v>1400</v>
      </c>
      <c r="E40" s="10">
        <f>SUM(D40-B40)</f>
        <v>1400</v>
      </c>
      <c r="F40" s="26"/>
      <c r="G40" s="30" t="s">
        <v>105</v>
      </c>
      <c r="H40" s="2"/>
      <c r="I40" s="33"/>
      <c r="J40" s="19"/>
      <c r="K40" s="31">
        <f t="shared" si="5"/>
        <v>0</v>
      </c>
    </row>
    <row r="41" spans="1:11" x14ac:dyDescent="0.25">
      <c r="A41" s="9"/>
      <c r="B41" s="2"/>
      <c r="C41" s="2"/>
      <c r="D41" s="15"/>
      <c r="E41" s="10"/>
      <c r="F41" s="26"/>
      <c r="G41" s="9" t="s">
        <v>108</v>
      </c>
      <c r="H41" s="2">
        <v>70</v>
      </c>
      <c r="I41" s="33"/>
      <c r="J41" s="19">
        <v>80</v>
      </c>
      <c r="K41" s="31">
        <f t="shared" si="5"/>
        <v>10</v>
      </c>
    </row>
    <row r="42" spans="1:11" x14ac:dyDescent="0.25">
      <c r="A42" s="9"/>
      <c r="B42" s="2"/>
      <c r="C42" s="2"/>
      <c r="D42" s="15"/>
      <c r="E42" s="10"/>
      <c r="F42" s="26"/>
      <c r="G42" s="9" t="s">
        <v>107</v>
      </c>
      <c r="H42" s="2">
        <v>200</v>
      </c>
      <c r="I42" s="33"/>
      <c r="J42" s="19"/>
      <c r="K42" s="31">
        <f t="shared" si="5"/>
        <v>-200</v>
      </c>
    </row>
    <row r="43" spans="1:11" x14ac:dyDescent="0.25">
      <c r="A43" s="9"/>
      <c r="B43" s="2"/>
      <c r="C43" s="2"/>
      <c r="D43" s="15"/>
      <c r="E43" s="10"/>
      <c r="F43" s="26"/>
      <c r="G43" s="30" t="s">
        <v>99</v>
      </c>
      <c r="H43" s="2">
        <v>400</v>
      </c>
      <c r="I43" s="33"/>
      <c r="J43" s="19">
        <v>230.7</v>
      </c>
      <c r="K43" s="31">
        <f t="shared" si="5"/>
        <v>-169.3</v>
      </c>
    </row>
    <row r="44" spans="1:11" x14ac:dyDescent="0.25">
      <c r="A44" s="9"/>
      <c r="B44" s="2"/>
      <c r="C44" s="2"/>
      <c r="D44" s="15"/>
      <c r="E44" s="10"/>
      <c r="F44" s="26"/>
      <c r="G44" s="9" t="s">
        <v>9</v>
      </c>
      <c r="H44" s="2">
        <v>1200</v>
      </c>
      <c r="I44" s="33"/>
      <c r="J44" s="19">
        <v>1140</v>
      </c>
      <c r="K44" s="31">
        <f t="shared" si="5"/>
        <v>-60</v>
      </c>
    </row>
    <row r="45" spans="1:11" x14ac:dyDescent="0.25">
      <c r="A45" s="9"/>
      <c r="B45" s="2"/>
      <c r="C45" s="2"/>
      <c r="D45" s="15"/>
      <c r="E45" s="10"/>
      <c r="F45" s="26"/>
      <c r="G45" s="30" t="s">
        <v>23</v>
      </c>
      <c r="H45" s="2">
        <v>525</v>
      </c>
      <c r="I45" s="33"/>
      <c r="J45" s="19">
        <v>1244.97</v>
      </c>
      <c r="K45" s="31">
        <f t="shared" si="5"/>
        <v>719.97</v>
      </c>
    </row>
    <row r="46" spans="1:11" x14ac:dyDescent="0.25">
      <c r="A46" s="9"/>
      <c r="B46" s="2"/>
      <c r="C46" s="2"/>
      <c r="D46" s="15"/>
      <c r="E46" s="10"/>
      <c r="F46" s="26"/>
      <c r="G46" s="30" t="s">
        <v>11</v>
      </c>
      <c r="H46" s="31">
        <v>350</v>
      </c>
      <c r="I46" s="33"/>
      <c r="J46" s="19">
        <v>169.02</v>
      </c>
      <c r="K46" s="31">
        <f t="shared" si="5"/>
        <v>-180.98</v>
      </c>
    </row>
    <row r="47" spans="1:11" x14ac:dyDescent="0.25">
      <c r="A47" s="9"/>
      <c r="B47" s="2"/>
      <c r="C47" s="2"/>
      <c r="D47" s="15"/>
      <c r="E47" s="10"/>
      <c r="F47" s="26"/>
      <c r="G47" s="9" t="s">
        <v>8</v>
      </c>
      <c r="H47" s="2">
        <v>50</v>
      </c>
      <c r="I47" s="33"/>
      <c r="J47" s="19">
        <v>58.8</v>
      </c>
      <c r="K47" s="31">
        <f t="shared" si="5"/>
        <v>8.7999999999999972</v>
      </c>
    </row>
    <row r="48" spans="1:11" x14ac:dyDescent="0.25">
      <c r="A48" s="9"/>
      <c r="B48" s="2"/>
      <c r="C48" s="2"/>
      <c r="D48" s="15"/>
      <c r="E48" s="10"/>
      <c r="F48" s="26"/>
      <c r="G48" s="30" t="s">
        <v>10</v>
      </c>
      <c r="H48" s="2">
        <v>600</v>
      </c>
      <c r="I48" s="33"/>
      <c r="J48" s="19">
        <v>540</v>
      </c>
      <c r="K48" s="31">
        <f t="shared" si="4"/>
        <v>-60</v>
      </c>
    </row>
    <row r="49" spans="1:11" x14ac:dyDescent="0.25">
      <c r="A49" s="9"/>
      <c r="B49" s="2"/>
      <c r="C49" s="2"/>
      <c r="D49" s="15"/>
      <c r="E49" s="10"/>
      <c r="F49" s="26"/>
      <c r="G49" s="9" t="s">
        <v>27</v>
      </c>
      <c r="H49" s="2">
        <v>25</v>
      </c>
      <c r="I49" s="33"/>
      <c r="J49" s="3"/>
      <c r="K49" s="31">
        <f>SUM(J49-H49)</f>
        <v>-25</v>
      </c>
    </row>
    <row r="50" spans="1:11" x14ac:dyDescent="0.25">
      <c r="A50" s="9"/>
      <c r="B50" s="2"/>
      <c r="C50" s="2">
        <f>SUM(C40:C49)</f>
        <v>2000</v>
      </c>
      <c r="D50" s="15">
        <f>SUM(D40:D49)</f>
        <v>1400</v>
      </c>
      <c r="E50" s="10">
        <f>SUM(D50-B50)</f>
        <v>1400</v>
      </c>
      <c r="F50" s="26"/>
      <c r="G50" s="9"/>
      <c r="H50" s="2"/>
      <c r="I50" s="2">
        <f>SUM(H38:H49)</f>
        <v>25488</v>
      </c>
      <c r="J50" s="17">
        <f>SUM(J38:J49)</f>
        <v>15421.8</v>
      </c>
      <c r="K50" s="31">
        <f>SUM(J50-I50)</f>
        <v>-10066.200000000001</v>
      </c>
    </row>
    <row r="51" spans="1:11" ht="5.0999999999999996" customHeight="1" x14ac:dyDescent="0.25">
      <c r="A51" s="1"/>
      <c r="B51" s="4"/>
      <c r="C51" s="4"/>
      <c r="D51" s="14"/>
      <c r="E51" s="7"/>
      <c r="F51" s="26"/>
      <c r="G51" s="26"/>
      <c r="H51" s="32"/>
      <c r="I51" s="32"/>
      <c r="J51" s="18"/>
    </row>
    <row r="52" spans="1:11" x14ac:dyDescent="0.25">
      <c r="A52" s="8" t="s">
        <v>6</v>
      </c>
      <c r="B52" s="3"/>
      <c r="C52" s="2"/>
      <c r="D52" s="15"/>
      <c r="E52" s="10"/>
      <c r="F52" s="26"/>
      <c r="G52" s="8" t="s">
        <v>6</v>
      </c>
      <c r="H52" s="2"/>
      <c r="I52" s="2"/>
      <c r="J52" s="17"/>
      <c r="K52" s="30"/>
    </row>
    <row r="53" spans="1:11" x14ac:dyDescent="0.25">
      <c r="A53" s="9" t="s">
        <v>14</v>
      </c>
      <c r="B53" s="2"/>
      <c r="C53" s="2">
        <f>SUM(B54:B57)</f>
        <v>11020</v>
      </c>
      <c r="D53" s="15"/>
      <c r="E53" s="10">
        <f>SUM(D54:D56)</f>
        <v>7000</v>
      </c>
      <c r="F53" s="26"/>
      <c r="G53" s="9" t="s">
        <v>15</v>
      </c>
      <c r="H53" s="2"/>
      <c r="I53" s="2"/>
      <c r="J53" s="17"/>
      <c r="K53" s="30"/>
    </row>
    <row r="54" spans="1:11" ht="24.75" x14ac:dyDescent="0.25">
      <c r="A54" s="38" t="s">
        <v>31</v>
      </c>
      <c r="B54" s="2">
        <v>2500</v>
      </c>
      <c r="C54" s="2"/>
      <c r="D54" s="15"/>
      <c r="E54" s="10"/>
      <c r="F54" s="26"/>
      <c r="G54" s="9" t="s">
        <v>75</v>
      </c>
      <c r="H54" s="2"/>
      <c r="I54" s="2">
        <v>2500</v>
      </c>
      <c r="J54" s="17"/>
      <c r="K54" s="31">
        <f>SUM(J54-H53)</f>
        <v>0</v>
      </c>
    </row>
    <row r="55" spans="1:11" ht="24.75" x14ac:dyDescent="0.25">
      <c r="A55" s="38" t="s">
        <v>32</v>
      </c>
      <c r="B55" s="2">
        <v>3500</v>
      </c>
      <c r="C55" s="2"/>
      <c r="D55" s="15">
        <v>3500</v>
      </c>
      <c r="E55" s="10"/>
      <c r="F55" s="26"/>
      <c r="G55" s="38" t="s">
        <v>33</v>
      </c>
      <c r="H55" s="2"/>
      <c r="I55" s="2">
        <v>3500</v>
      </c>
      <c r="J55" s="17"/>
      <c r="K55" s="31"/>
    </row>
    <row r="56" spans="1:11" ht="24.75" x14ac:dyDescent="0.25">
      <c r="A56" s="38" t="s">
        <v>81</v>
      </c>
      <c r="B56" s="2">
        <v>5000</v>
      </c>
      <c r="C56" s="2"/>
      <c r="D56" s="15">
        <v>3500</v>
      </c>
      <c r="E56" s="10">
        <f>SUM(D56-C56)</f>
        <v>3500</v>
      </c>
      <c r="F56" s="26"/>
      <c r="G56" s="9"/>
      <c r="H56" s="2"/>
      <c r="I56" s="2"/>
      <c r="J56" s="17"/>
      <c r="K56" s="31"/>
    </row>
    <row r="57" spans="1:11" x14ac:dyDescent="0.25">
      <c r="A57" s="9" t="s">
        <v>2</v>
      </c>
      <c r="B57" s="52">
        <v>20</v>
      </c>
      <c r="C57" s="2"/>
      <c r="D57" s="15">
        <v>16.3</v>
      </c>
      <c r="E57" s="10">
        <f>SUM(D57-C57)</f>
        <v>16.3</v>
      </c>
      <c r="F57" s="26"/>
      <c r="G57" s="9"/>
      <c r="H57" s="2"/>
      <c r="I57" s="2"/>
      <c r="J57" s="17"/>
      <c r="K57" s="31"/>
    </row>
    <row r="58" spans="1:11" x14ac:dyDescent="0.25">
      <c r="A58" s="9"/>
      <c r="B58" s="2"/>
      <c r="D58" s="15">
        <f>SUM(D53:D57)</f>
        <v>7016.3</v>
      </c>
      <c r="E58" s="10"/>
      <c r="F58" s="26"/>
      <c r="G58" s="9"/>
      <c r="H58" s="2"/>
      <c r="I58" s="2"/>
      <c r="J58" s="15">
        <f>SUM(J53:J57)</f>
        <v>0</v>
      </c>
      <c r="K58" s="31"/>
    </row>
    <row r="59" spans="1:11" s="46" customFormat="1" x14ac:dyDescent="0.25">
      <c r="A59" s="39" t="s">
        <v>3</v>
      </c>
      <c r="B59" s="40"/>
      <c r="C59" s="40">
        <f>SUM(C16+C32+C34+C50+C53)</f>
        <v>143170</v>
      </c>
      <c r="D59" s="54">
        <f>SUM(D21+D32+D35+D50+D58)</f>
        <v>83538.880000000005</v>
      </c>
      <c r="E59" s="41">
        <f>SUM(D59-C59)</f>
        <v>-59631.119999999995</v>
      </c>
      <c r="F59" s="42"/>
      <c r="G59" s="39" t="s">
        <v>13</v>
      </c>
      <c r="H59" s="40"/>
      <c r="I59" s="40">
        <f>SUM(I10:I58)</f>
        <v>160038</v>
      </c>
      <c r="J59" s="54">
        <f>SUM(J10+J21+J32+J35+J50+J58)</f>
        <v>47289.350000000006</v>
      </c>
      <c r="K59" s="43">
        <f>SUM(J59-I59)</f>
        <v>-112748.65</v>
      </c>
    </row>
    <row r="60" spans="1:11" x14ac:dyDescent="0.25">
      <c r="A60" s="26"/>
      <c r="B60" s="26"/>
      <c r="C60" s="32">
        <f>SUM(C59-I59)</f>
        <v>-16868</v>
      </c>
      <c r="D60" s="14"/>
      <c r="E60" s="7"/>
      <c r="F60" s="26"/>
      <c r="G60" s="26"/>
      <c r="H60" s="32"/>
      <c r="I60" s="32"/>
      <c r="J60" s="14"/>
    </row>
    <row r="61" spans="1:11" x14ac:dyDescent="0.25">
      <c r="A61" s="26"/>
      <c r="B61" s="26"/>
      <c r="C61" s="32"/>
      <c r="D61" s="14"/>
      <c r="E61" s="7"/>
      <c r="F61" s="26"/>
      <c r="G61" s="26"/>
      <c r="H61" s="32"/>
      <c r="I61" s="32"/>
      <c r="J61" s="14"/>
    </row>
    <row r="62" spans="1:11" x14ac:dyDescent="0.25">
      <c r="B62" s="50"/>
      <c r="C62" s="50"/>
      <c r="D62" s="21"/>
      <c r="E62" s="50"/>
      <c r="F62" s="50"/>
      <c r="H62" s="50"/>
      <c r="I62" s="50"/>
      <c r="J62" s="21"/>
      <c r="K62" s="50"/>
    </row>
    <row r="63" spans="1:11" x14ac:dyDescent="0.25">
      <c r="A63" s="21" t="s">
        <v>120</v>
      </c>
      <c r="B63" s="50"/>
      <c r="D63" s="53">
        <v>39894.910000000003</v>
      </c>
      <c r="E63" s="50"/>
      <c r="F63" s="50"/>
      <c r="H63" s="50"/>
      <c r="I63" s="50"/>
      <c r="J63" s="21"/>
      <c r="K63" s="50"/>
    </row>
    <row r="64" spans="1:11" x14ac:dyDescent="0.25">
      <c r="A64" s="21" t="s">
        <v>121</v>
      </c>
      <c r="D64" s="53">
        <v>59629.77</v>
      </c>
    </row>
    <row r="65" spans="1:4" x14ac:dyDescent="0.25">
      <c r="A65" s="21" t="s">
        <v>122</v>
      </c>
      <c r="D65" s="53">
        <v>3733.71</v>
      </c>
    </row>
  </sheetData>
  <printOptions horizontalCentered="1"/>
  <pageMargins left="0" right="0" top="0.75" bottom="0.75" header="0.3" footer="0.3"/>
  <pageSetup orientation="landscape" r:id="rId1"/>
  <headerFooter>
    <oddHeader xml:space="preserve">&amp;C&amp;"-,Bold"&amp;12IACAC FINANCIAL REPORT
As of 1-31-18
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workbookViewId="0">
      <selection activeCell="A66" sqref="A66"/>
    </sheetView>
  </sheetViews>
  <sheetFormatPr defaultRowHeight="15" x14ac:dyDescent="0.25"/>
  <cols>
    <col min="1" max="1" width="4.7109375" style="44" customWidth="1"/>
    <col min="2" max="2" width="42.7109375" style="45" bestFit="1" customWidth="1"/>
    <col min="3" max="3" width="80.7109375" style="45" customWidth="1"/>
  </cols>
  <sheetData>
    <row r="1" spans="1:3" x14ac:dyDescent="0.25">
      <c r="A1" s="44" t="s">
        <v>54</v>
      </c>
    </row>
    <row r="2" spans="1:3" x14ac:dyDescent="0.25">
      <c r="A2" s="44">
        <v>5</v>
      </c>
      <c r="B2" s="45" t="s">
        <v>87</v>
      </c>
      <c r="C2" s="45" t="s">
        <v>88</v>
      </c>
    </row>
    <row r="4" spans="1:3" x14ac:dyDescent="0.25">
      <c r="A4" s="44">
        <v>6</v>
      </c>
      <c r="B4" s="45" t="s">
        <v>84</v>
      </c>
      <c r="C4" s="45" t="s">
        <v>89</v>
      </c>
    </row>
    <row r="6" spans="1:3" x14ac:dyDescent="0.25">
      <c r="A6" s="44">
        <v>7</v>
      </c>
      <c r="B6" s="45" t="s">
        <v>90</v>
      </c>
      <c r="C6" s="45" t="s">
        <v>91</v>
      </c>
    </row>
    <row r="8" spans="1:3" x14ac:dyDescent="0.25">
      <c r="A8" s="44">
        <v>8</v>
      </c>
      <c r="B8" s="45" t="s">
        <v>28</v>
      </c>
      <c r="C8" s="45" t="s">
        <v>34</v>
      </c>
    </row>
    <row r="10" spans="1:3" x14ac:dyDescent="0.25">
      <c r="A10" s="44">
        <v>12</v>
      </c>
      <c r="B10" s="45" t="s">
        <v>92</v>
      </c>
    </row>
    <row r="12" spans="1:3" x14ac:dyDescent="0.25">
      <c r="A12" s="44">
        <v>13</v>
      </c>
      <c r="B12" s="45" t="s">
        <v>35</v>
      </c>
      <c r="C12" s="45" t="s">
        <v>36</v>
      </c>
    </row>
    <row r="14" spans="1:3" x14ac:dyDescent="0.25">
      <c r="A14" s="44">
        <v>14</v>
      </c>
      <c r="B14" s="45" t="s">
        <v>7</v>
      </c>
      <c r="C14" s="45" t="s">
        <v>51</v>
      </c>
    </row>
    <row r="16" spans="1:3" x14ac:dyDescent="0.25">
      <c r="A16" s="44">
        <v>15</v>
      </c>
      <c r="B16" s="45" t="s">
        <v>38</v>
      </c>
    </row>
    <row r="18" spans="1:3" ht="30" x14ac:dyDescent="0.25">
      <c r="A18" s="44">
        <v>16</v>
      </c>
      <c r="B18" s="45" t="s">
        <v>39</v>
      </c>
      <c r="C18" s="45" t="s">
        <v>93</v>
      </c>
    </row>
    <row r="20" spans="1:3" ht="30" x14ac:dyDescent="0.25">
      <c r="A20" s="44">
        <v>17</v>
      </c>
      <c r="B20" s="45" t="s">
        <v>40</v>
      </c>
      <c r="C20" s="45" t="s">
        <v>94</v>
      </c>
    </row>
    <row r="22" spans="1:3" x14ac:dyDescent="0.25">
      <c r="A22" s="44">
        <v>19</v>
      </c>
      <c r="B22" s="45" t="s">
        <v>41</v>
      </c>
      <c r="C22" s="45" t="s">
        <v>42</v>
      </c>
    </row>
    <row r="24" spans="1:3" x14ac:dyDescent="0.25">
      <c r="A24" s="44">
        <v>20</v>
      </c>
      <c r="B24" s="45" t="s">
        <v>12</v>
      </c>
      <c r="C24" s="45" t="s">
        <v>95</v>
      </c>
    </row>
    <row r="26" spans="1:3" x14ac:dyDescent="0.25">
      <c r="A26" s="44">
        <v>24</v>
      </c>
      <c r="B26" s="45" t="s">
        <v>96</v>
      </c>
      <c r="C26" s="45" t="s">
        <v>97</v>
      </c>
    </row>
    <row r="28" spans="1:3" x14ac:dyDescent="0.25">
      <c r="A28" s="44">
        <v>29</v>
      </c>
      <c r="B28" s="45" t="s">
        <v>43</v>
      </c>
      <c r="C28" s="45" t="s">
        <v>44</v>
      </c>
    </row>
    <row r="30" spans="1:3" x14ac:dyDescent="0.25">
      <c r="A30" s="44">
        <v>30</v>
      </c>
      <c r="B30" s="45" t="s">
        <v>45</v>
      </c>
      <c r="C30" s="45" t="s">
        <v>46</v>
      </c>
    </row>
    <row r="32" spans="1:3" ht="30" x14ac:dyDescent="0.25">
      <c r="A32" s="44">
        <v>31</v>
      </c>
      <c r="B32" s="45" t="s">
        <v>47</v>
      </c>
      <c r="C32" s="45" t="s">
        <v>48</v>
      </c>
    </row>
    <row r="34" spans="1:3" x14ac:dyDescent="0.25">
      <c r="A34" s="44">
        <v>32</v>
      </c>
      <c r="B34" s="45" t="s">
        <v>49</v>
      </c>
      <c r="C34" s="45" t="s">
        <v>50</v>
      </c>
    </row>
    <row r="36" spans="1:3" ht="30" x14ac:dyDescent="0.25">
      <c r="A36" s="44">
        <v>36</v>
      </c>
      <c r="B36" s="45" t="s">
        <v>52</v>
      </c>
      <c r="C36" s="45" t="s">
        <v>53</v>
      </c>
    </row>
    <row r="38" spans="1:3" x14ac:dyDescent="0.25">
      <c r="A38" s="44">
        <v>39</v>
      </c>
      <c r="B38" s="45" t="s">
        <v>55</v>
      </c>
      <c r="C38" s="45" t="s">
        <v>76</v>
      </c>
    </row>
    <row r="40" spans="1:3" x14ac:dyDescent="0.25">
      <c r="A40" s="44">
        <v>40</v>
      </c>
      <c r="B40" s="45" t="s">
        <v>59</v>
      </c>
      <c r="C40" s="45" t="s">
        <v>60</v>
      </c>
    </row>
    <row r="42" spans="1:3" x14ac:dyDescent="0.25">
      <c r="A42" s="44">
        <v>41</v>
      </c>
      <c r="B42" s="45" t="s">
        <v>61</v>
      </c>
      <c r="C42" s="45" t="s">
        <v>62</v>
      </c>
    </row>
    <row r="44" spans="1:3" x14ac:dyDescent="0.25">
      <c r="A44" s="44">
        <v>42</v>
      </c>
      <c r="B44" s="45" t="s">
        <v>101</v>
      </c>
      <c r="C44" s="45" t="s">
        <v>102</v>
      </c>
    </row>
    <row r="46" spans="1:3" x14ac:dyDescent="0.25">
      <c r="A46" s="44">
        <v>43</v>
      </c>
      <c r="B46" s="45" t="s">
        <v>58</v>
      </c>
      <c r="C46" s="45" t="s">
        <v>98</v>
      </c>
    </row>
    <row r="48" spans="1:3" x14ac:dyDescent="0.25">
      <c r="A48" s="44">
        <v>44</v>
      </c>
      <c r="B48" s="45" t="s">
        <v>68</v>
      </c>
      <c r="C48" s="45" t="s">
        <v>69</v>
      </c>
    </row>
    <row r="50" spans="1:3" x14ac:dyDescent="0.25">
      <c r="A50" s="44">
        <v>45</v>
      </c>
      <c r="B50" s="45" t="s">
        <v>65</v>
      </c>
      <c r="C50" s="45" t="s">
        <v>57</v>
      </c>
    </row>
    <row r="52" spans="1:3" x14ac:dyDescent="0.25">
      <c r="A52" s="44">
        <v>46</v>
      </c>
      <c r="B52" s="45" t="s">
        <v>56</v>
      </c>
      <c r="C52" s="45" t="s">
        <v>57</v>
      </c>
    </row>
    <row r="54" spans="1:3" x14ac:dyDescent="0.25">
      <c r="A54" s="44">
        <v>47</v>
      </c>
      <c r="B54" s="45" t="s">
        <v>63</v>
      </c>
      <c r="C54" s="45" t="s">
        <v>64</v>
      </c>
    </row>
    <row r="56" spans="1:3" x14ac:dyDescent="0.25">
      <c r="A56" s="44">
        <v>46</v>
      </c>
      <c r="B56" s="45" t="s">
        <v>66</v>
      </c>
      <c r="C56" s="45" t="s">
        <v>67</v>
      </c>
    </row>
    <row r="58" spans="1:3" x14ac:dyDescent="0.25">
      <c r="A58" s="44">
        <v>53</v>
      </c>
      <c r="B58" s="45" t="s">
        <v>70</v>
      </c>
    </row>
    <row r="60" spans="1:3" x14ac:dyDescent="0.25">
      <c r="A60" s="44">
        <v>54</v>
      </c>
      <c r="B60" s="45" t="s">
        <v>74</v>
      </c>
    </row>
    <row r="62" spans="1:3" ht="30" x14ac:dyDescent="0.25">
      <c r="A62" s="44">
        <v>55</v>
      </c>
      <c r="B62" s="45" t="s">
        <v>71</v>
      </c>
      <c r="C62" s="45" t="s">
        <v>72</v>
      </c>
    </row>
    <row r="64" spans="1:3" ht="30" x14ac:dyDescent="0.25">
      <c r="A64" s="44">
        <v>57</v>
      </c>
      <c r="B64" s="45" t="s">
        <v>103</v>
      </c>
      <c r="C64" s="45" t="s">
        <v>104</v>
      </c>
    </row>
    <row r="66" spans="1:3" x14ac:dyDescent="0.25">
      <c r="A66" s="44">
        <v>58</v>
      </c>
      <c r="B66" s="45" t="s">
        <v>2</v>
      </c>
      <c r="C66" s="45" t="s">
        <v>73</v>
      </c>
    </row>
  </sheetData>
  <pageMargins left="0.25" right="0.25" top="0.75" bottom="0.25" header="0.3" footer="0.3"/>
  <pageSetup orientation="landscape" r:id="rId1"/>
  <headerFooter>
    <oddHeader>&amp;CIACAC BUDGET 2015-16 
LINE ITEM EXPLANATIONS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Howell</dc:creator>
  <cp:lastModifiedBy>Jean</cp:lastModifiedBy>
  <cp:lastPrinted>2018-02-13T17:51:55Z</cp:lastPrinted>
  <dcterms:created xsi:type="dcterms:W3CDTF">2014-07-22T20:39:44Z</dcterms:created>
  <dcterms:modified xsi:type="dcterms:W3CDTF">2018-02-13T17:52:55Z</dcterms:modified>
</cp:coreProperties>
</file>